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7980"/>
  </bookViews>
  <sheets>
    <sheet name="Beregning af Presskraft" sheetId="2" r:id="rId1"/>
    <sheet name="Tool Robot" sheetId="3" state="hidden" r:id="rId2"/>
    <sheet name="Tool-Manuel buk" sheetId="4" state="hidden" r:id="rId3"/>
    <sheet name="Expert-80" sheetId="5" state="hidden" r:id="rId4"/>
  </sheets>
  <definedNames>
    <definedName name="AMADA">'Tool Robot'!$B$13:$B$30</definedName>
    <definedName name="Expert_80">'Expert-80'!$B$4:$B$16</definedName>
    <definedName name="jobcenter">'Tool Robot'!$K$4:$K$6</definedName>
    <definedName name="ROBOT">'Tool Robot'!$B$4:$B$12</definedName>
    <definedName name="Tykkelse" workbookParameter="1">'Beregning af Presskraft'!$C$5</definedName>
    <definedName name="_xlnm.Print_Area" localSheetId="0">'Beregning af Presskraft'!$B$3:$Q$14</definedName>
  </definedNames>
  <calcPr calcId="179017"/>
  <webPublishObjects count="1">
    <webPublishObject id="11641" divId="Presskraft beregning_11641" destinationFile="D:\Nederman\Produktion\Buk\Info-buk\Side.mht"/>
  </webPublishObjects>
</workbook>
</file>

<file path=xl/calcChain.xml><?xml version="1.0" encoding="utf-8"?>
<calcChain xmlns="http://schemas.openxmlformats.org/spreadsheetml/2006/main">
  <c r="P8" i="2" l="1"/>
  <c r="O8" i="2"/>
  <c r="N8" i="2"/>
  <c r="M8" i="2"/>
  <c r="L8" i="2"/>
  <c r="K8" i="2"/>
  <c r="M11" i="2" l="1"/>
  <c r="L11" i="2"/>
  <c r="P11" i="2"/>
  <c r="K11" i="2" l="1"/>
  <c r="D12" i="2"/>
  <c r="E12" i="2"/>
  <c r="F12" i="2"/>
  <c r="G12" i="2"/>
  <c r="D11" i="2"/>
  <c r="E11" i="2"/>
  <c r="F11" i="2"/>
  <c r="G11" i="2"/>
  <c r="D10" i="2"/>
  <c r="G10" i="2"/>
  <c r="G9" i="2"/>
  <c r="D9" i="2"/>
  <c r="C9" i="2"/>
  <c r="C12" i="2"/>
  <c r="C11" i="2"/>
  <c r="F10" i="2"/>
  <c r="E10" i="2"/>
  <c r="C10" i="2"/>
  <c r="E9" i="2"/>
  <c r="F9" i="2"/>
  <c r="G7" i="2" l="1"/>
  <c r="G8" i="2" s="1"/>
  <c r="F7" i="2"/>
  <c r="F8" i="2" s="1"/>
  <c r="E7" i="2"/>
  <c r="E8" i="2" s="1"/>
  <c r="D7" i="2"/>
  <c r="D8" i="2" s="1"/>
  <c r="C7" i="2"/>
  <c r="C8" i="2" s="1"/>
</calcChain>
</file>

<file path=xl/comments1.xml><?xml version="1.0" encoding="utf-8"?>
<comments xmlns="http://schemas.openxmlformats.org/spreadsheetml/2006/main">
  <authors>
    <author>jjh-asus</author>
    <author>Jens-Jørn Hansen</author>
  </authors>
  <commentList>
    <comment ref="K7" authorId="0" shapeId="0">
      <text/>
    </comment>
    <comment ref="L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 shapeId="0">
      <text>
        <r>
          <rPr>
            <b/>
            <sz val="14"/>
            <color indexed="81"/>
            <rFont val="Tahoma"/>
            <family val="2"/>
          </rPr>
          <t>Max tons 
pr. meter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0" authorId="0" shapeId="0">
      <text/>
    </comment>
    <comment ref="L1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sz val="9"/>
            <color indexed="81"/>
            <rFont val="Tahoma"/>
            <charset val="1"/>
          </rPr>
          <t xml:space="preserve">
</t>
        </r>
      </text>
    </comment>
    <comment ref="P10" authorId="1" shapeId="0">
      <text/>
    </comment>
  </commentList>
</comments>
</file>

<file path=xl/sharedStrings.xml><?xml version="1.0" encoding="utf-8"?>
<sst xmlns="http://schemas.openxmlformats.org/spreadsheetml/2006/main" count="135" uniqueCount="71">
  <si>
    <t>Tykkelse</t>
  </si>
  <si>
    <t>V-åbning</t>
  </si>
  <si>
    <t>Tons/pr. m</t>
  </si>
  <si>
    <t>Styrke</t>
  </si>
  <si>
    <t>Min-Buk udv.</t>
  </si>
  <si>
    <t xml:space="preserve">Antal x T </t>
  </si>
  <si>
    <t>Udarbejdet af Jens-Jørn Hansen.</t>
  </si>
  <si>
    <t>Toolnavn</t>
  </si>
  <si>
    <t>V-spor</t>
  </si>
  <si>
    <t>Brede</t>
  </si>
  <si>
    <t>Højde</t>
  </si>
  <si>
    <t>Længde</t>
  </si>
  <si>
    <t>Grader</t>
  </si>
  <si>
    <t>86 G</t>
  </si>
  <si>
    <t>80 G</t>
  </si>
  <si>
    <t>30 G</t>
  </si>
  <si>
    <t>Radius</t>
  </si>
  <si>
    <t>08-OZU-310</t>
  </si>
  <si>
    <t>12-OZU-311</t>
  </si>
  <si>
    <t>16-OZU-312</t>
  </si>
  <si>
    <t>24-OZU-313</t>
  </si>
  <si>
    <t>06-OZU-321</t>
  </si>
  <si>
    <t>10-OZU-322</t>
  </si>
  <si>
    <t>20-OZU-323</t>
  </si>
  <si>
    <t>16-OZU-353</t>
  </si>
  <si>
    <t>10-OZU-362</t>
  </si>
  <si>
    <t>V 06x90</t>
  </si>
  <si>
    <t>V 08x90</t>
  </si>
  <si>
    <t>V 10x90</t>
  </si>
  <si>
    <t>V 12x90</t>
  </si>
  <si>
    <t>V 16x90</t>
  </si>
  <si>
    <t>V 20x90</t>
  </si>
  <si>
    <t>V 25x88</t>
  </si>
  <si>
    <t>V 32x85</t>
  </si>
  <si>
    <t>V 40x85</t>
  </si>
  <si>
    <t>V 50x85</t>
  </si>
  <si>
    <t>V 80x85</t>
  </si>
  <si>
    <t>V 06x30</t>
  </si>
  <si>
    <t>V 08x30</t>
  </si>
  <si>
    <t>V 10x30</t>
  </si>
  <si>
    <t>V 12x30</t>
  </si>
  <si>
    <t>V 16x30</t>
  </si>
  <si>
    <t>V 24x30</t>
  </si>
  <si>
    <t>V 38x30</t>
  </si>
  <si>
    <t>ROBOT</t>
  </si>
  <si>
    <t>AMADA</t>
  </si>
  <si>
    <t>Vælg jobcenter</t>
  </si>
  <si>
    <t>Vælg tool</t>
  </si>
  <si>
    <t>Min. L.</t>
  </si>
  <si>
    <t>Min.Zx.</t>
  </si>
  <si>
    <t>Max. Zy.</t>
  </si>
  <si>
    <t>Vælg plade tykkelse</t>
  </si>
  <si>
    <t xml:space="preserve">Jobcenter </t>
  </si>
  <si>
    <t>Beregning af vejledende data til Bukke opgaver</t>
  </si>
  <si>
    <t xml:space="preserve"> </t>
  </si>
  <si>
    <t>Max.T. pr. meter</t>
  </si>
  <si>
    <t xml:space="preserve"> Max.T/M</t>
  </si>
  <si>
    <r>
      <t xml:space="preserve">Skriv </t>
    </r>
    <r>
      <rPr>
        <b/>
        <sz val="14"/>
        <color theme="1"/>
        <rFont val="Calibri"/>
        <family val="2"/>
      </rPr>
      <t>→</t>
    </r>
  </si>
  <si>
    <t>Inv.Ri</t>
  </si>
  <si>
    <t>V 06x86</t>
  </si>
  <si>
    <t>V 10x88</t>
  </si>
  <si>
    <t>V 12x86</t>
  </si>
  <si>
    <t>V 12x88</t>
  </si>
  <si>
    <t>V 16x86</t>
  </si>
  <si>
    <t>V 16x88</t>
  </si>
  <si>
    <t>V 20x88</t>
  </si>
  <si>
    <t>V 24x88</t>
  </si>
  <si>
    <t>V 24x86</t>
  </si>
  <si>
    <t>V 32x88</t>
  </si>
  <si>
    <t>V 40x88</t>
  </si>
  <si>
    <t>Expert_80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</si>
</sst>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4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u/>
      <sz val="18"/>
      <name val="Tahoma"/>
      <family val="2"/>
    </font>
    <font>
      <b/>
      <sz val="14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medium">
        <color indexed="64"/>
      </top>
      <bottom style="thick">
        <color theme="5" tint="-0.499984740745262"/>
      </bottom>
      <diagonal/>
    </border>
    <border>
      <left/>
      <right/>
      <top style="medium">
        <color indexed="64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medium">
        <color indexed="64"/>
      </top>
      <bottom style="thick">
        <color theme="5" tint="-0.499984740745262"/>
      </bottom>
      <diagonal/>
    </border>
    <border>
      <left style="medium">
        <color indexed="64"/>
      </left>
      <right style="thick">
        <color theme="5" tint="-0.499984740745262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2" borderId="7" xfId="0" applyFont="1" applyFill="1" applyBorder="1"/>
    <xf numFmtId="0" fontId="1" fillId="5" borderId="1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8" borderId="8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1" fontId="1" fillId="4" borderId="14" xfId="0" applyNumberFormat="1" applyFont="1" applyFill="1" applyBorder="1" applyAlignment="1">
      <alignment horizontal="right"/>
    </xf>
    <xf numFmtId="1" fontId="1" fillId="4" borderId="3" xfId="0" applyNumberFormat="1" applyFont="1" applyFill="1" applyBorder="1" applyAlignment="1">
      <alignment horizontal="right"/>
    </xf>
    <xf numFmtId="1" fontId="1" fillId="4" borderId="4" xfId="0" applyNumberFormat="1" applyFont="1" applyFill="1" applyBorder="1" applyAlignment="1">
      <alignment horizontal="right"/>
    </xf>
    <xf numFmtId="1" fontId="1" fillId="8" borderId="5" xfId="0" applyNumberFormat="1" applyFont="1" applyFill="1" applyBorder="1" applyAlignment="1">
      <alignment horizontal="right"/>
    </xf>
    <xf numFmtId="1" fontId="1" fillId="8" borderId="15" xfId="0" applyNumberFormat="1" applyFont="1" applyFill="1" applyBorder="1" applyAlignment="1">
      <alignment horizontal="right"/>
    </xf>
    <xf numFmtId="1" fontId="1" fillId="3" borderId="6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1" fontId="1" fillId="8" borderId="6" xfId="0" applyNumberFormat="1" applyFont="1" applyFill="1" applyBorder="1" applyAlignment="1">
      <alignment horizontal="right"/>
    </xf>
    <xf numFmtId="1" fontId="1" fillId="8" borderId="12" xfId="0" applyNumberFormat="1" applyFont="1" applyFill="1" applyBorder="1" applyAlignment="1">
      <alignment horizontal="right"/>
    </xf>
    <xf numFmtId="1" fontId="1" fillId="3" borderId="10" xfId="0" applyNumberFormat="1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1" fontId="1" fillId="4" borderId="2" xfId="0" applyNumberFormat="1" applyFont="1" applyFill="1" applyBorder="1" applyAlignment="1">
      <alignment horizontal="right"/>
    </xf>
    <xf numFmtId="0" fontId="1" fillId="4" borderId="4" xfId="0" applyFont="1" applyFill="1" applyBorder="1"/>
    <xf numFmtId="0" fontId="1" fillId="2" borderId="16" xfId="0" applyFont="1" applyFill="1" applyBorder="1"/>
    <xf numFmtId="0" fontId="1" fillId="6" borderId="17" xfId="0" applyFont="1" applyFill="1" applyBorder="1" applyAlignment="1">
      <alignment horizontal="center"/>
    </xf>
    <xf numFmtId="1" fontId="1" fillId="5" borderId="18" xfId="0" applyNumberFormat="1" applyFont="1" applyFill="1" applyBorder="1" applyAlignment="1">
      <alignment horizontal="right"/>
    </xf>
    <xf numFmtId="1" fontId="1" fillId="5" borderId="19" xfId="0" applyNumberFormat="1" applyFont="1" applyFill="1" applyBorder="1" applyAlignment="1">
      <alignment horizontal="right"/>
    </xf>
    <xf numFmtId="1" fontId="1" fillId="5" borderId="20" xfId="0" applyNumberFormat="1" applyFont="1" applyFill="1" applyBorder="1" applyAlignment="1">
      <alignment horizontal="right"/>
    </xf>
    <xf numFmtId="0" fontId="1" fillId="8" borderId="21" xfId="0" applyFont="1" applyFill="1" applyBorder="1"/>
    <xf numFmtId="0" fontId="1" fillId="3" borderId="22" xfId="0" applyFont="1" applyFill="1" applyBorder="1"/>
    <xf numFmtId="0" fontId="1" fillId="8" borderId="22" xfId="0" applyFont="1" applyFill="1" applyBorder="1"/>
    <xf numFmtId="0" fontId="1" fillId="3" borderId="23" xfId="0" applyFont="1" applyFill="1" applyBorder="1"/>
    <xf numFmtId="0" fontId="0" fillId="3" borderId="24" xfId="0" applyFill="1" applyBorder="1"/>
    <xf numFmtId="0" fontId="0" fillId="0" borderId="0" xfId="0"/>
    <xf numFmtId="0" fontId="0" fillId="0" borderId="24" xfId="0" applyBorder="1"/>
    <xf numFmtId="0" fontId="2" fillId="10" borderId="24" xfId="0" applyFont="1" applyFill="1" applyBorder="1"/>
    <xf numFmtId="0" fontId="2" fillId="10" borderId="24" xfId="0" applyFont="1" applyFill="1" applyBorder="1" applyAlignment="1">
      <alignment horizontal="center"/>
    </xf>
    <xf numFmtId="0" fontId="3" fillId="10" borderId="24" xfId="0" applyFont="1" applyFill="1" applyBorder="1"/>
    <xf numFmtId="0" fontId="4" fillId="0" borderId="24" xfId="0" applyFont="1" applyBorder="1"/>
    <xf numFmtId="164" fontId="0" fillId="0" borderId="24" xfId="0" applyNumberFormat="1" applyFont="1" applyBorder="1"/>
    <xf numFmtId="0" fontId="5" fillId="3" borderId="24" xfId="0" applyFont="1" applyFill="1" applyBorder="1"/>
    <xf numFmtId="0" fontId="5" fillId="0" borderId="0" xfId="0" applyFont="1"/>
    <xf numFmtId="0" fontId="5" fillId="3" borderId="25" xfId="0" applyFont="1" applyFill="1" applyBorder="1"/>
    <xf numFmtId="0" fontId="5" fillId="11" borderId="24" xfId="0" applyFont="1" applyFill="1" applyBorder="1"/>
    <xf numFmtId="0" fontId="0" fillId="14" borderId="24" xfId="0" applyFill="1" applyBorder="1" applyAlignment="1">
      <alignment horizontal="center"/>
    </xf>
    <xf numFmtId="0" fontId="0" fillId="13" borderId="27" xfId="0" applyFont="1" applyFill="1" applyBorder="1" applyAlignment="1">
      <alignment horizontal="center"/>
    </xf>
    <xf numFmtId="0" fontId="0" fillId="13" borderId="26" xfId="0" applyFill="1" applyBorder="1"/>
    <xf numFmtId="0" fontId="5" fillId="16" borderId="28" xfId="0" applyFont="1" applyFill="1" applyBorder="1"/>
    <xf numFmtId="0" fontId="6" fillId="15" borderId="27" xfId="0" applyFont="1" applyFill="1" applyBorder="1" applyAlignment="1">
      <alignment horizontal="center"/>
    </xf>
    <xf numFmtId="0" fontId="6" fillId="12" borderId="27" xfId="0" applyFont="1" applyFill="1" applyBorder="1" applyAlignment="1">
      <alignment horizontal="center"/>
    </xf>
    <xf numFmtId="0" fontId="3" fillId="5" borderId="11" xfId="0" applyFont="1" applyFill="1" applyBorder="1" applyAlignment="1" applyProtection="1">
      <alignment horizontal="center"/>
      <protection locked="0"/>
    </xf>
    <xf numFmtId="0" fontId="3" fillId="14" borderId="28" xfId="0" applyFont="1" applyFill="1" applyBorder="1" applyAlignment="1" applyProtection="1">
      <alignment horizontal="center"/>
      <protection locked="0"/>
    </xf>
    <xf numFmtId="0" fontId="5" fillId="16" borderId="28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2" fillId="3" borderId="24" xfId="0" applyFont="1" applyFill="1" applyBorder="1"/>
    <xf numFmtId="0" fontId="13" fillId="3" borderId="24" xfId="0" applyFont="1" applyFill="1" applyBorder="1"/>
    <xf numFmtId="0" fontId="12" fillId="10" borderId="24" xfId="0" applyFont="1" applyFill="1" applyBorder="1"/>
    <xf numFmtId="0" fontId="12" fillId="10" borderId="24" xfId="0" applyFont="1" applyFill="1" applyBorder="1" applyAlignment="1">
      <alignment horizontal="center"/>
    </xf>
    <xf numFmtId="164" fontId="12" fillId="0" borderId="24" xfId="0" applyNumberFormat="1" applyFont="1" applyBorder="1"/>
    <xf numFmtId="0" fontId="12" fillId="0" borderId="24" xfId="0" applyFont="1" applyBorder="1"/>
    <xf numFmtId="0" fontId="14" fillId="0" borderId="24" xfId="0" applyFont="1" applyBorder="1"/>
    <xf numFmtId="0" fontId="12" fillId="0" borderId="0" xfId="0" applyFont="1"/>
    <xf numFmtId="0" fontId="3" fillId="2" borderId="32" xfId="0" applyFont="1" applyFill="1" applyBorder="1" applyAlignment="1">
      <alignment horizontal="right"/>
    </xf>
    <xf numFmtId="164" fontId="0" fillId="0" borderId="0" xfId="0" applyNumberFormat="1"/>
    <xf numFmtId="164" fontId="0" fillId="14" borderId="24" xfId="0" applyNumberFormat="1" applyFill="1" applyBorder="1" applyAlignment="1">
      <alignment horizontal="center"/>
    </xf>
    <xf numFmtId="0" fontId="3" fillId="9" borderId="29" xfId="0" applyFont="1" applyFill="1" applyBorder="1" applyAlignment="1" applyProtection="1">
      <alignment horizontal="center"/>
      <protection locked="0"/>
    </xf>
    <xf numFmtId="0" fontId="3" fillId="9" borderId="30" xfId="0" applyFont="1" applyFill="1" applyBorder="1" applyAlignment="1" applyProtection="1">
      <alignment horizontal="center"/>
      <protection locked="0"/>
    </xf>
    <xf numFmtId="0" fontId="3" fillId="9" borderId="3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5"/>
  <sheetViews>
    <sheetView showGridLines="0" showRowColHeaders="0" tabSelected="1" zoomScale="101" zoomScaleNormal="101" workbookViewId="0">
      <selection activeCell="C5" sqref="C5:G5"/>
    </sheetView>
  </sheetViews>
  <sheetFormatPr defaultColWidth="3" defaultRowHeight="18.75" x14ac:dyDescent="0.3"/>
  <cols>
    <col min="1" max="1" width="3.28515625" customWidth="1"/>
    <col min="2" max="2" width="9.42578125" style="1" customWidth="1"/>
    <col min="3" max="7" width="6.28515625" style="1" customWidth="1"/>
    <col min="8" max="8" width="16.85546875" style="1" customWidth="1"/>
    <col min="9" max="9" width="6.7109375" customWidth="1"/>
    <col min="10" max="10" width="22.5703125" customWidth="1"/>
    <col min="11" max="15" width="8.28515625" customWidth="1"/>
    <col min="16" max="16" width="10.42578125" customWidth="1"/>
    <col min="17" max="17" width="8.28515625" customWidth="1"/>
    <col min="18" max="64" width="3.7109375" customWidth="1"/>
  </cols>
  <sheetData>
    <row r="1" spans="2:24" s="32" customFormat="1" x14ac:dyDescent="0.3">
      <c r="B1" s="1"/>
      <c r="C1" s="1"/>
      <c r="D1" s="1"/>
      <c r="E1" s="1"/>
      <c r="F1" s="1"/>
      <c r="G1" s="1"/>
      <c r="H1" s="1"/>
    </row>
    <row r="2" spans="2:24" s="32" customFormat="1" x14ac:dyDescent="0.3">
      <c r="B2" s="1"/>
      <c r="C2" s="1"/>
      <c r="D2" s="1"/>
      <c r="E2" s="1"/>
      <c r="F2" s="1"/>
      <c r="G2" s="1"/>
      <c r="H2" s="1"/>
    </row>
    <row r="3" spans="2:24" ht="22.5" x14ac:dyDescent="0.3">
      <c r="B3" s="67" t="s">
        <v>53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24" s="32" customFormat="1" ht="15.75" customHeight="1" thickBot="1" x14ac:dyDescent="0.4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24" ht="19.5" thickBot="1" x14ac:dyDescent="0.35">
      <c r="B5" s="61" t="s">
        <v>57</v>
      </c>
      <c r="C5" s="64">
        <v>1</v>
      </c>
      <c r="D5" s="65"/>
      <c r="E5" s="65"/>
      <c r="F5" s="65"/>
      <c r="G5" s="66"/>
      <c r="H5" s="23" t="s">
        <v>0</v>
      </c>
      <c r="J5" s="48" t="s">
        <v>46</v>
      </c>
    </row>
    <row r="6" spans="2:24" ht="20.25" thickTop="1" thickBot="1" x14ac:dyDescent="0.35">
      <c r="B6" s="2"/>
      <c r="C6" s="24">
        <v>6</v>
      </c>
      <c r="D6" s="25">
        <v>8</v>
      </c>
      <c r="E6" s="25">
        <v>10</v>
      </c>
      <c r="F6" s="25">
        <v>12</v>
      </c>
      <c r="G6" s="26">
        <v>14</v>
      </c>
      <c r="H6" s="3" t="s">
        <v>5</v>
      </c>
      <c r="J6" s="49" t="s">
        <v>45</v>
      </c>
      <c r="X6" t="s">
        <v>54</v>
      </c>
    </row>
    <row r="7" spans="2:24" ht="19.5" thickBot="1" x14ac:dyDescent="0.35">
      <c r="B7" s="22"/>
      <c r="C7" s="20">
        <f t="shared" ref="C7" si="0">C5*C6</f>
        <v>6</v>
      </c>
      <c r="D7" s="10">
        <f t="shared" ref="D7" si="1">C5*D6</f>
        <v>8</v>
      </c>
      <c r="E7" s="10">
        <f t="shared" ref="E7" si="2">C5*E6</f>
        <v>10</v>
      </c>
      <c r="F7" s="10">
        <f t="shared" ref="F7" si="3">C5*F6</f>
        <v>12</v>
      </c>
      <c r="G7" s="11">
        <f t="shared" ref="G7" si="4">C5*G6</f>
        <v>14</v>
      </c>
      <c r="H7" s="5" t="s">
        <v>1</v>
      </c>
      <c r="J7" s="47" t="s">
        <v>47</v>
      </c>
      <c r="K7" s="39" t="s">
        <v>8</v>
      </c>
      <c r="L7" s="39" t="s">
        <v>12</v>
      </c>
      <c r="M7" s="39" t="s">
        <v>16</v>
      </c>
      <c r="N7" s="39" t="s">
        <v>9</v>
      </c>
      <c r="O7" s="39" t="s">
        <v>10</v>
      </c>
      <c r="P7" s="39" t="s">
        <v>56</v>
      </c>
    </row>
    <row r="8" spans="2:24" ht="19.5" thickBot="1" x14ac:dyDescent="0.35">
      <c r="B8" s="4" t="s">
        <v>3</v>
      </c>
      <c r="C8" s="20">
        <f>C7/2+(Tykkelse*2)</f>
        <v>5</v>
      </c>
      <c r="D8" s="9">
        <f>D7/2+(Tykkelse*2)</f>
        <v>6</v>
      </c>
      <c r="E8" s="9">
        <f>E7/2+(Tykkelse*2)</f>
        <v>7</v>
      </c>
      <c r="F8" s="9">
        <f>F7/2+(Tykkelse*2)</f>
        <v>8</v>
      </c>
      <c r="G8" s="9">
        <f>G7/2+(Tykkelse*2)</f>
        <v>9</v>
      </c>
      <c r="H8" s="21" t="s">
        <v>4</v>
      </c>
      <c r="J8" s="50" t="s">
        <v>26</v>
      </c>
      <c r="K8" s="43">
        <f>VLOOKUP($J$8,'Tool Robot'!$B$4:$I$43,2,0)</f>
        <v>6</v>
      </c>
      <c r="L8" s="43">
        <f>VLOOKUP($J$8,'Tool Robot'!$B$4:$I$43,3,0)</f>
        <v>90</v>
      </c>
      <c r="M8" s="43">
        <f>VLOOKUP($J$8,'Tool Robot'!$B$4:$I$43,4,0)</f>
        <v>1</v>
      </c>
      <c r="N8" s="43">
        <f>VLOOKUP($J$8,'Tool Robot'!$B$4:$I$43,5,0)</f>
        <v>12</v>
      </c>
      <c r="O8" s="43">
        <f>VLOOKUP($J$8,'Tool Robot'!$B$4:$I$43,6,0)</f>
        <v>50</v>
      </c>
      <c r="P8" s="43">
        <f>VLOOKUP($J$8,'Tool Robot'!$B$4:$I$43,7,0)</f>
        <v>100</v>
      </c>
    </row>
    <row r="9" spans="2:24" ht="19.5" thickBot="1" x14ac:dyDescent="0.35">
      <c r="B9" s="6">
        <v>40</v>
      </c>
      <c r="C9" s="12">
        <f>$B$9/(C6/1.5)*$C$5</f>
        <v>10</v>
      </c>
      <c r="D9" s="12">
        <f>$B$9/(D6/1.6)*$C$5</f>
        <v>8</v>
      </c>
      <c r="E9" s="12">
        <f>$B$9/(E6/1.5)*$C$5</f>
        <v>6</v>
      </c>
      <c r="F9" s="12">
        <f>$B$9/(F6/1.5)*$C$5</f>
        <v>5</v>
      </c>
      <c r="G9" s="13">
        <f>$B$9/(G6/1.4)*$C$5</f>
        <v>4</v>
      </c>
      <c r="H9" s="27" t="s">
        <v>2</v>
      </c>
    </row>
    <row r="10" spans="2:24" x14ac:dyDescent="0.3">
      <c r="B10" s="7">
        <v>60</v>
      </c>
      <c r="C10" s="14">
        <f>$B$10/(C6/1.5)*$C$5</f>
        <v>15</v>
      </c>
      <c r="D10" s="14">
        <f>$B$10/(D6/1.6)*$C$5</f>
        <v>12</v>
      </c>
      <c r="E10" s="14">
        <f>$B$10/(E6/1.5)*$C$5</f>
        <v>9</v>
      </c>
      <c r="F10" s="14">
        <f>$B$10/(F6/1.5)*$C$5</f>
        <v>7.5</v>
      </c>
      <c r="G10" s="15">
        <f>$B$10/(G6/1.4)*$C$5</f>
        <v>6</v>
      </c>
      <c r="H10" s="28" t="s">
        <v>2</v>
      </c>
      <c r="J10" s="44" t="s">
        <v>51</v>
      </c>
      <c r="K10" s="45" t="s">
        <v>48</v>
      </c>
      <c r="L10" s="45" t="s">
        <v>49</v>
      </c>
      <c r="M10" s="45" t="s">
        <v>50</v>
      </c>
      <c r="P10" s="39" t="s">
        <v>58</v>
      </c>
    </row>
    <row r="11" spans="2:24" ht="19.5" thickBot="1" x14ac:dyDescent="0.35">
      <c r="B11" s="6">
        <v>80</v>
      </c>
      <c r="C11" s="16">
        <f>$B$11/(C6/1.5)*$C$5</f>
        <v>20</v>
      </c>
      <c r="D11" s="16">
        <f>$B$11/(D6/1.5)*$C$5</f>
        <v>15</v>
      </c>
      <c r="E11" s="16">
        <f>$B$11/(E6/1.5)*$C$5</f>
        <v>12</v>
      </c>
      <c r="F11" s="16">
        <f>$B$11/(F6/1.5)*$C$5</f>
        <v>10</v>
      </c>
      <c r="G11" s="17">
        <f>$B$11/(G6/1.5)*$C$5</f>
        <v>8.5714285714285712</v>
      </c>
      <c r="H11" s="29" t="s">
        <v>2</v>
      </c>
      <c r="J11" s="51">
        <v>1</v>
      </c>
      <c r="K11" s="46">
        <f>(K8/2)+J11+2</f>
        <v>6</v>
      </c>
      <c r="L11" s="46">
        <f>(N8/2)+J11*2</f>
        <v>8</v>
      </c>
      <c r="M11" s="46">
        <f>(O8-J11*2)</f>
        <v>48</v>
      </c>
      <c r="P11" s="63">
        <f>$K$8*5/32</f>
        <v>0.9375</v>
      </c>
    </row>
    <row r="12" spans="2:24" ht="19.5" thickBot="1" x14ac:dyDescent="0.35">
      <c r="B12" s="8">
        <v>100</v>
      </c>
      <c r="C12" s="18">
        <f>$B$12/(C6/1.5)*$C$5</f>
        <v>25</v>
      </c>
      <c r="D12" s="18">
        <f>$B$12/(D6/1.5)*$C$5</f>
        <v>18.75</v>
      </c>
      <c r="E12" s="18">
        <f>$B$12/(E6/1.5)*$C$5</f>
        <v>15</v>
      </c>
      <c r="F12" s="18">
        <f>$B$12/(F6/1.5)*$C$5</f>
        <v>12.5</v>
      </c>
      <c r="G12" s="19">
        <f>$B$12/(G6/1.5)*$C$5</f>
        <v>10.714285714285714</v>
      </c>
      <c r="H12" s="30" t="s">
        <v>2</v>
      </c>
    </row>
    <row r="13" spans="2:24" s="32" customFormat="1" ht="15" x14ac:dyDescent="0.25"/>
    <row r="14" spans="2:24" x14ac:dyDescent="0.3">
      <c r="B14" s="68" t="s">
        <v>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24" x14ac:dyDescent="0.3">
      <c r="N15" t="s">
        <v>54</v>
      </c>
    </row>
  </sheetData>
  <sheetProtection algorithmName="SHA-512" hashValue="88w5DYhMT7fJjKQ+DnBAKhg5WtKh/SGpT/R3+1QKGqoqdP5xphj9VsXEPwm4nGJnsMajyFHEvdwYYw/BfiroZw==" saltValue="+WaIpbsmmU2/bscL/OZBug==" spinCount="100000" sheet="1" objects="1" scenarios="1" selectLockedCells="1"/>
  <protectedRanges>
    <protectedRange sqref="C5:G5" name="Tykkelse"/>
  </protectedRanges>
  <mergeCells count="3">
    <mergeCell ref="C5:G5"/>
    <mergeCell ref="B3:P3"/>
    <mergeCell ref="B14:P14"/>
  </mergeCells>
  <dataValidations count="2">
    <dataValidation type="list" allowBlank="1" showInputMessage="1" showErrorMessage="1" sqref="J8">
      <formula1>INDIRECT($J$6)</formula1>
    </dataValidation>
    <dataValidation type="list" allowBlank="1" showErrorMessage="1" promptTitle="jobcenter" prompt="Vælg jobcenter" sqref="J6">
      <formula1>jobcenter</formula1>
    </dataValidation>
  </dataValidations>
  <pageMargins left="0.7" right="0.7" top="0.75" bottom="0.75" header="0.3" footer="0.3"/>
  <pageSetup paperSize="9" scale="59" orientation="portrait" r:id="rId1"/>
  <legacyDrawing r:id="rId2"/>
  <picture r:id="rId3"/>
  <webPublishItems count="1">
    <webPublishItem id="7089" divId="Presskraft beregning_7089" sourceType="range" sourceRef="H18:H19" destinationFile="D:\Nederman\Produktion\Buk\Info-buk\Presskraft beregning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topLeftCell="A22" workbookViewId="0">
      <selection activeCell="H33" sqref="H33"/>
    </sheetView>
  </sheetViews>
  <sheetFormatPr defaultRowHeight="23.25" x14ac:dyDescent="0.35"/>
  <cols>
    <col min="1" max="1" width="9.140625" style="40"/>
    <col min="2" max="2" width="18.28515625" style="60" bestFit="1" customWidth="1"/>
    <col min="3" max="3" width="10.42578125" style="60" bestFit="1" customWidth="1"/>
    <col min="4" max="4" width="11" style="60" bestFit="1" customWidth="1"/>
    <col min="5" max="5" width="10.7109375" style="60" bestFit="1" customWidth="1"/>
    <col min="6" max="6" width="9.5703125" style="60" bestFit="1" customWidth="1"/>
    <col min="7" max="7" width="9.7109375" style="60" bestFit="1" customWidth="1"/>
    <col min="8" max="8" width="25" style="60" bestFit="1" customWidth="1"/>
    <col min="9" max="9" width="12.42578125" style="60" bestFit="1" customWidth="1"/>
    <col min="10" max="10" width="9.140625" style="40"/>
    <col min="11" max="11" width="16.5703125" style="40" customWidth="1"/>
    <col min="12" max="16384" width="9.140625" style="40"/>
  </cols>
  <sheetData>
    <row r="2" spans="2:11" x14ac:dyDescent="0.35">
      <c r="B2" s="53" t="s">
        <v>7</v>
      </c>
      <c r="C2" s="54" t="s">
        <v>8</v>
      </c>
      <c r="D2" s="54" t="s">
        <v>12</v>
      </c>
      <c r="E2" s="54" t="s">
        <v>16</v>
      </c>
      <c r="F2" s="54" t="s">
        <v>9</v>
      </c>
      <c r="G2" s="54" t="s">
        <v>10</v>
      </c>
      <c r="H2" s="54" t="s">
        <v>55</v>
      </c>
      <c r="I2" s="54" t="s">
        <v>11</v>
      </c>
      <c r="K2" s="41" t="s">
        <v>52</v>
      </c>
    </row>
    <row r="4" spans="2:11" x14ac:dyDescent="0.35">
      <c r="B4" s="55" t="s">
        <v>21</v>
      </c>
      <c r="C4" s="55">
        <v>6</v>
      </c>
      <c r="D4" s="56" t="s">
        <v>13</v>
      </c>
      <c r="E4" s="57">
        <v>2</v>
      </c>
      <c r="F4" s="58">
        <v>16</v>
      </c>
      <c r="G4" s="58">
        <v>100</v>
      </c>
      <c r="H4" s="58">
        <v>120</v>
      </c>
      <c r="I4" s="59">
        <v>1265</v>
      </c>
      <c r="K4" s="42" t="s">
        <v>45</v>
      </c>
    </row>
    <row r="5" spans="2:11" x14ac:dyDescent="0.35">
      <c r="B5" s="55" t="s">
        <v>17</v>
      </c>
      <c r="C5" s="55">
        <v>8</v>
      </c>
      <c r="D5" s="56" t="s">
        <v>13</v>
      </c>
      <c r="E5" s="57">
        <v>2.5</v>
      </c>
      <c r="F5" s="58">
        <v>16</v>
      </c>
      <c r="G5" s="58">
        <v>100</v>
      </c>
      <c r="H5" s="58">
        <v>120</v>
      </c>
      <c r="I5" s="59">
        <v>1163</v>
      </c>
      <c r="K5" s="42" t="s">
        <v>44</v>
      </c>
    </row>
    <row r="6" spans="2:11" x14ac:dyDescent="0.35">
      <c r="B6" s="55" t="s">
        <v>22</v>
      </c>
      <c r="C6" s="55">
        <v>10</v>
      </c>
      <c r="D6" s="56" t="s">
        <v>13</v>
      </c>
      <c r="E6" s="57">
        <v>2.5</v>
      </c>
      <c r="F6" s="58">
        <v>20</v>
      </c>
      <c r="G6" s="58">
        <v>100</v>
      </c>
      <c r="H6" s="58">
        <v>120</v>
      </c>
      <c r="I6" s="59">
        <v>1365</v>
      </c>
      <c r="K6" s="42" t="s">
        <v>70</v>
      </c>
    </row>
    <row r="7" spans="2:11" x14ac:dyDescent="0.35">
      <c r="B7" s="55" t="s">
        <v>25</v>
      </c>
      <c r="C7" s="55">
        <v>10</v>
      </c>
      <c r="D7" s="56" t="s">
        <v>15</v>
      </c>
      <c r="E7" s="57">
        <v>2.5</v>
      </c>
      <c r="F7" s="58">
        <v>20</v>
      </c>
      <c r="G7" s="58">
        <v>100</v>
      </c>
      <c r="H7" s="58">
        <v>80</v>
      </c>
      <c r="I7" s="59">
        <v>1265</v>
      </c>
    </row>
    <row r="8" spans="2:11" x14ac:dyDescent="0.35">
      <c r="B8" s="55" t="s">
        <v>18</v>
      </c>
      <c r="C8" s="55">
        <v>12</v>
      </c>
      <c r="D8" s="56" t="s">
        <v>13</v>
      </c>
      <c r="E8" s="57">
        <v>3</v>
      </c>
      <c r="F8" s="58">
        <v>20</v>
      </c>
      <c r="G8" s="58">
        <v>100</v>
      </c>
      <c r="H8" s="58">
        <v>120</v>
      </c>
      <c r="I8" s="59">
        <v>1263</v>
      </c>
    </row>
    <row r="9" spans="2:11" x14ac:dyDescent="0.35">
      <c r="B9" s="55" t="s">
        <v>19</v>
      </c>
      <c r="C9" s="55">
        <v>16</v>
      </c>
      <c r="D9" s="56" t="s">
        <v>13</v>
      </c>
      <c r="E9" s="57">
        <v>3.5</v>
      </c>
      <c r="F9" s="58">
        <v>25</v>
      </c>
      <c r="G9" s="58">
        <v>100</v>
      </c>
      <c r="H9" s="58">
        <v>120</v>
      </c>
      <c r="I9" s="59">
        <v>1262</v>
      </c>
    </row>
    <row r="10" spans="2:11" x14ac:dyDescent="0.35">
      <c r="B10" s="55" t="s">
        <v>24</v>
      </c>
      <c r="C10" s="55">
        <v>16</v>
      </c>
      <c r="D10" s="56" t="s">
        <v>15</v>
      </c>
      <c r="E10" s="57">
        <v>3.5</v>
      </c>
      <c r="F10" s="58">
        <v>20</v>
      </c>
      <c r="G10" s="58">
        <v>100</v>
      </c>
      <c r="H10" s="58">
        <v>80</v>
      </c>
      <c r="I10" s="59">
        <v>1980</v>
      </c>
    </row>
    <row r="11" spans="2:11" x14ac:dyDescent="0.35">
      <c r="B11" s="55" t="s">
        <v>23</v>
      </c>
      <c r="C11" s="55">
        <v>20</v>
      </c>
      <c r="D11" s="56" t="s">
        <v>13</v>
      </c>
      <c r="E11" s="57">
        <v>4</v>
      </c>
      <c r="F11" s="58">
        <v>30</v>
      </c>
      <c r="G11" s="58">
        <v>100</v>
      </c>
      <c r="H11" s="58">
        <v>120</v>
      </c>
      <c r="I11" s="59">
        <v>1265</v>
      </c>
    </row>
    <row r="12" spans="2:11" x14ac:dyDescent="0.35">
      <c r="B12" s="55" t="s">
        <v>20</v>
      </c>
      <c r="C12" s="55">
        <v>24</v>
      </c>
      <c r="D12" s="56" t="s">
        <v>14</v>
      </c>
      <c r="E12" s="57">
        <v>5</v>
      </c>
      <c r="F12" s="58">
        <v>35</v>
      </c>
      <c r="G12" s="58">
        <v>100</v>
      </c>
      <c r="H12" s="58">
        <v>125</v>
      </c>
      <c r="I12" s="59">
        <v>1265</v>
      </c>
    </row>
    <row r="13" spans="2:11" x14ac:dyDescent="0.35">
      <c r="B13" s="55" t="s">
        <v>26</v>
      </c>
      <c r="C13" s="55">
        <v>6</v>
      </c>
      <c r="D13" s="56">
        <v>90</v>
      </c>
      <c r="E13" s="57">
        <v>1</v>
      </c>
      <c r="F13" s="58">
        <v>12</v>
      </c>
      <c r="G13" s="58">
        <v>50</v>
      </c>
      <c r="H13" s="58">
        <v>100</v>
      </c>
      <c r="I13" s="59">
        <v>1000</v>
      </c>
    </row>
    <row r="14" spans="2:11" x14ac:dyDescent="0.35">
      <c r="B14" s="55" t="s">
        <v>27</v>
      </c>
      <c r="C14" s="55">
        <v>8</v>
      </c>
      <c r="D14" s="56">
        <v>90</v>
      </c>
      <c r="E14" s="57">
        <v>1</v>
      </c>
      <c r="F14" s="58">
        <v>14</v>
      </c>
      <c r="G14" s="58">
        <v>50</v>
      </c>
      <c r="H14" s="58">
        <v>100</v>
      </c>
      <c r="I14" s="59">
        <v>2500</v>
      </c>
    </row>
    <row r="15" spans="2:11" x14ac:dyDescent="0.35">
      <c r="B15" s="55" t="s">
        <v>28</v>
      </c>
      <c r="C15" s="55">
        <v>10</v>
      </c>
      <c r="D15" s="56">
        <v>90</v>
      </c>
      <c r="E15" s="57">
        <v>1</v>
      </c>
      <c r="F15" s="58">
        <v>17</v>
      </c>
      <c r="G15" s="58">
        <v>50</v>
      </c>
      <c r="H15" s="58">
        <v>100</v>
      </c>
      <c r="I15" s="59">
        <v>2500</v>
      </c>
    </row>
    <row r="16" spans="2:11" x14ac:dyDescent="0.35">
      <c r="B16" s="55" t="s">
        <v>29</v>
      </c>
      <c r="C16" s="55">
        <v>12</v>
      </c>
      <c r="D16" s="56">
        <v>90</v>
      </c>
      <c r="E16" s="57">
        <v>1.5</v>
      </c>
      <c r="F16" s="58">
        <v>20</v>
      </c>
      <c r="G16" s="58">
        <v>50</v>
      </c>
      <c r="H16" s="58">
        <v>100</v>
      </c>
      <c r="I16" s="59">
        <v>2500</v>
      </c>
    </row>
    <row r="17" spans="2:9" x14ac:dyDescent="0.35">
      <c r="B17" s="55" t="s">
        <v>30</v>
      </c>
      <c r="C17" s="55">
        <v>16</v>
      </c>
      <c r="D17" s="56">
        <v>90</v>
      </c>
      <c r="E17" s="57">
        <v>1.5</v>
      </c>
      <c r="F17" s="58">
        <v>24</v>
      </c>
      <c r="G17" s="58">
        <v>50</v>
      </c>
      <c r="H17" s="58">
        <v>100</v>
      </c>
      <c r="I17" s="59">
        <v>2500</v>
      </c>
    </row>
    <row r="18" spans="2:9" x14ac:dyDescent="0.35">
      <c r="B18" s="55" t="s">
        <v>31</v>
      </c>
      <c r="C18" s="55">
        <v>20</v>
      </c>
      <c r="D18" s="56">
        <v>90</v>
      </c>
      <c r="E18" s="57">
        <v>2</v>
      </c>
      <c r="F18" s="58">
        <v>30</v>
      </c>
      <c r="G18" s="58">
        <v>50</v>
      </c>
      <c r="H18" s="58">
        <v>100</v>
      </c>
      <c r="I18" s="59">
        <v>2500</v>
      </c>
    </row>
    <row r="19" spans="2:9" x14ac:dyDescent="0.35">
      <c r="B19" s="55" t="s">
        <v>32</v>
      </c>
      <c r="C19" s="55">
        <v>25</v>
      </c>
      <c r="D19" s="56">
        <v>88</v>
      </c>
      <c r="E19" s="57">
        <v>2</v>
      </c>
      <c r="F19" s="58">
        <v>34</v>
      </c>
      <c r="G19" s="58">
        <v>50</v>
      </c>
      <c r="H19" s="58">
        <v>100</v>
      </c>
      <c r="I19" s="59">
        <v>2500</v>
      </c>
    </row>
    <row r="20" spans="2:9" x14ac:dyDescent="0.35">
      <c r="B20" s="55" t="s">
        <v>33</v>
      </c>
      <c r="C20" s="55">
        <v>32</v>
      </c>
      <c r="D20" s="56">
        <v>85</v>
      </c>
      <c r="E20" s="57">
        <v>3</v>
      </c>
      <c r="F20" s="58">
        <v>46</v>
      </c>
      <c r="G20" s="58">
        <v>50</v>
      </c>
      <c r="H20" s="58">
        <v>100</v>
      </c>
      <c r="I20" s="59">
        <v>2500</v>
      </c>
    </row>
    <row r="21" spans="2:9" x14ac:dyDescent="0.35">
      <c r="B21" s="55" t="s">
        <v>34</v>
      </c>
      <c r="C21" s="55">
        <v>40</v>
      </c>
      <c r="D21" s="56">
        <v>85</v>
      </c>
      <c r="E21" s="57">
        <v>3</v>
      </c>
      <c r="F21" s="58">
        <v>50</v>
      </c>
      <c r="G21" s="58">
        <v>50</v>
      </c>
      <c r="H21" s="58">
        <v>100</v>
      </c>
      <c r="I21" s="59">
        <v>2500</v>
      </c>
    </row>
    <row r="22" spans="2:9" x14ac:dyDescent="0.35">
      <c r="B22" s="55" t="s">
        <v>35</v>
      </c>
      <c r="C22" s="55">
        <v>50</v>
      </c>
      <c r="D22" s="56">
        <v>85</v>
      </c>
      <c r="E22" s="57">
        <v>3</v>
      </c>
      <c r="F22" s="58">
        <v>60</v>
      </c>
      <c r="G22" s="58">
        <v>50</v>
      </c>
      <c r="H22" s="58">
        <v>100</v>
      </c>
      <c r="I22" s="59">
        <v>2500</v>
      </c>
    </row>
    <row r="23" spans="2:9" x14ac:dyDescent="0.35">
      <c r="B23" s="55" t="s">
        <v>36</v>
      </c>
      <c r="C23" s="55">
        <v>80</v>
      </c>
      <c r="D23" s="56">
        <v>85</v>
      </c>
      <c r="E23" s="57">
        <v>3</v>
      </c>
      <c r="F23" s="58">
        <v>100</v>
      </c>
      <c r="G23" s="58">
        <v>80</v>
      </c>
      <c r="H23" s="58">
        <v>100</v>
      </c>
      <c r="I23" s="59">
        <v>2500</v>
      </c>
    </row>
    <row r="24" spans="2:9" x14ac:dyDescent="0.35">
      <c r="B24" s="55" t="s">
        <v>37</v>
      </c>
      <c r="C24" s="55">
        <v>6</v>
      </c>
      <c r="D24" s="56">
        <v>30</v>
      </c>
      <c r="E24" s="57">
        <v>1</v>
      </c>
      <c r="F24" s="58">
        <v>12</v>
      </c>
      <c r="G24" s="58">
        <v>50</v>
      </c>
      <c r="H24" s="58">
        <v>50</v>
      </c>
      <c r="I24" s="59">
        <v>1000</v>
      </c>
    </row>
    <row r="25" spans="2:9" x14ac:dyDescent="0.35">
      <c r="B25" s="55" t="s">
        <v>38</v>
      </c>
      <c r="C25" s="55">
        <v>8</v>
      </c>
      <c r="D25" s="56">
        <v>30</v>
      </c>
      <c r="E25" s="57">
        <v>1</v>
      </c>
      <c r="F25" s="58">
        <v>14</v>
      </c>
      <c r="G25" s="58">
        <v>50</v>
      </c>
      <c r="H25" s="58">
        <v>50</v>
      </c>
      <c r="I25" s="59">
        <v>1000</v>
      </c>
    </row>
    <row r="26" spans="2:9" x14ac:dyDescent="0.35">
      <c r="B26" s="55" t="s">
        <v>39</v>
      </c>
      <c r="C26" s="55">
        <v>10</v>
      </c>
      <c r="D26" s="56">
        <v>30</v>
      </c>
      <c r="E26" s="57">
        <v>1</v>
      </c>
      <c r="F26" s="58">
        <v>17</v>
      </c>
      <c r="G26" s="58">
        <v>50</v>
      </c>
      <c r="H26" s="58">
        <v>50</v>
      </c>
      <c r="I26" s="59">
        <v>1000</v>
      </c>
    </row>
    <row r="27" spans="2:9" x14ac:dyDescent="0.35">
      <c r="B27" s="55" t="s">
        <v>40</v>
      </c>
      <c r="C27" s="55">
        <v>12</v>
      </c>
      <c r="D27" s="56">
        <v>30</v>
      </c>
      <c r="E27" s="57">
        <v>1</v>
      </c>
      <c r="F27" s="58">
        <v>20</v>
      </c>
      <c r="G27" s="58">
        <v>50</v>
      </c>
      <c r="H27" s="58">
        <v>50</v>
      </c>
      <c r="I27" s="59">
        <v>1000</v>
      </c>
    </row>
    <row r="28" spans="2:9" x14ac:dyDescent="0.35">
      <c r="B28" s="55" t="s">
        <v>41</v>
      </c>
      <c r="C28" s="55">
        <v>16</v>
      </c>
      <c r="D28" s="56">
        <v>30</v>
      </c>
      <c r="E28" s="57">
        <v>1</v>
      </c>
      <c r="F28" s="58">
        <v>24</v>
      </c>
      <c r="G28" s="58">
        <v>50</v>
      </c>
      <c r="H28" s="58">
        <v>50</v>
      </c>
      <c r="I28" s="59">
        <v>1000</v>
      </c>
    </row>
    <row r="29" spans="2:9" x14ac:dyDescent="0.35">
      <c r="B29" s="55" t="s">
        <v>42</v>
      </c>
      <c r="C29" s="55">
        <v>24</v>
      </c>
      <c r="D29" s="56">
        <v>30</v>
      </c>
      <c r="E29" s="57">
        <v>2</v>
      </c>
      <c r="F29" s="58">
        <v>44</v>
      </c>
      <c r="G29" s="58">
        <v>50</v>
      </c>
      <c r="H29" s="58">
        <v>50</v>
      </c>
      <c r="I29" s="59">
        <v>1000</v>
      </c>
    </row>
    <row r="30" spans="2:9" x14ac:dyDescent="0.35">
      <c r="B30" s="55" t="s">
        <v>43</v>
      </c>
      <c r="C30" s="55">
        <v>38</v>
      </c>
      <c r="D30" s="56">
        <v>30</v>
      </c>
      <c r="E30" s="57">
        <v>3</v>
      </c>
      <c r="F30" s="58">
        <v>60</v>
      </c>
      <c r="G30" s="58">
        <v>80</v>
      </c>
      <c r="H30" s="58">
        <v>50</v>
      </c>
      <c r="I30" s="59">
        <v>1000</v>
      </c>
    </row>
    <row r="31" spans="2:9" x14ac:dyDescent="0.35">
      <c r="B31" s="34" t="s">
        <v>59</v>
      </c>
      <c r="C31" s="36">
        <v>6</v>
      </c>
      <c r="D31" s="35">
        <v>86</v>
      </c>
      <c r="E31" s="38">
        <v>2</v>
      </c>
      <c r="F31" s="33">
        <v>16</v>
      </c>
      <c r="G31" s="33">
        <v>100</v>
      </c>
      <c r="H31" s="60">
        <v>100</v>
      </c>
      <c r="I31" s="37">
        <v>1500</v>
      </c>
    </row>
    <row r="32" spans="2:9" x14ac:dyDescent="0.35">
      <c r="B32" s="34" t="s">
        <v>27</v>
      </c>
      <c r="C32" s="36">
        <v>8</v>
      </c>
      <c r="D32" s="35">
        <v>90</v>
      </c>
      <c r="E32" s="38">
        <v>2.5</v>
      </c>
      <c r="F32" s="33">
        <v>16</v>
      </c>
      <c r="G32" s="33">
        <v>100</v>
      </c>
      <c r="H32" s="60">
        <v>100</v>
      </c>
      <c r="I32" s="37">
        <v>1500</v>
      </c>
    </row>
    <row r="33" spans="2:9" x14ac:dyDescent="0.35">
      <c r="B33" s="34" t="s">
        <v>39</v>
      </c>
      <c r="C33" s="36">
        <v>10</v>
      </c>
      <c r="D33" s="35">
        <v>30</v>
      </c>
      <c r="E33" s="38">
        <v>1</v>
      </c>
      <c r="F33" s="33">
        <v>20</v>
      </c>
      <c r="G33" s="33">
        <v>55</v>
      </c>
      <c r="H33" s="60">
        <v>50</v>
      </c>
      <c r="I33" s="37">
        <v>1500</v>
      </c>
    </row>
    <row r="34" spans="2:9" x14ac:dyDescent="0.35">
      <c r="B34" s="34" t="s">
        <v>60</v>
      </c>
      <c r="C34" s="36">
        <v>10</v>
      </c>
      <c r="D34" s="35">
        <v>30</v>
      </c>
      <c r="E34" s="38">
        <v>1</v>
      </c>
      <c r="F34" s="33">
        <v>20</v>
      </c>
      <c r="G34" s="33">
        <v>55</v>
      </c>
      <c r="H34" s="60">
        <v>100</v>
      </c>
      <c r="I34" s="37">
        <v>1500</v>
      </c>
    </row>
    <row r="35" spans="2:9" x14ac:dyDescent="0.35">
      <c r="B35" s="34" t="s">
        <v>61</v>
      </c>
      <c r="C35" s="36">
        <v>12</v>
      </c>
      <c r="D35" s="35">
        <v>86</v>
      </c>
      <c r="E35" s="38">
        <v>3</v>
      </c>
      <c r="F35" s="33">
        <v>20</v>
      </c>
      <c r="G35" s="33">
        <v>100</v>
      </c>
      <c r="H35" s="60">
        <v>100</v>
      </c>
      <c r="I35" s="37">
        <v>1500</v>
      </c>
    </row>
    <row r="36" spans="2:9" x14ac:dyDescent="0.35">
      <c r="B36" s="34" t="s">
        <v>62</v>
      </c>
      <c r="C36" s="36">
        <v>12</v>
      </c>
      <c r="D36" s="35">
        <v>88</v>
      </c>
      <c r="E36" s="38">
        <v>1.5</v>
      </c>
      <c r="F36" s="33">
        <v>25</v>
      </c>
      <c r="G36" s="33">
        <v>55</v>
      </c>
      <c r="H36" s="60">
        <v>100</v>
      </c>
      <c r="I36" s="37">
        <v>1500</v>
      </c>
    </row>
    <row r="37" spans="2:9" x14ac:dyDescent="0.35">
      <c r="B37" s="34" t="s">
        <v>63</v>
      </c>
      <c r="C37" s="36">
        <v>16</v>
      </c>
      <c r="D37" s="35">
        <v>90</v>
      </c>
      <c r="E37" s="38">
        <v>3.5</v>
      </c>
      <c r="F37" s="33">
        <v>25</v>
      </c>
      <c r="G37" s="33">
        <v>100</v>
      </c>
      <c r="H37" s="60">
        <v>100</v>
      </c>
      <c r="I37" s="37">
        <v>1500</v>
      </c>
    </row>
    <row r="38" spans="2:9" x14ac:dyDescent="0.35">
      <c r="B38" s="34" t="s">
        <v>64</v>
      </c>
      <c r="C38" s="36">
        <v>16</v>
      </c>
      <c r="D38" s="35">
        <v>90</v>
      </c>
      <c r="E38" s="38">
        <v>2</v>
      </c>
      <c r="F38" s="33">
        <v>30</v>
      </c>
      <c r="G38" s="33">
        <v>55</v>
      </c>
      <c r="H38" s="60">
        <v>100</v>
      </c>
      <c r="I38" s="37">
        <v>1500</v>
      </c>
    </row>
    <row r="39" spans="2:9" x14ac:dyDescent="0.35">
      <c r="B39" s="34" t="s">
        <v>65</v>
      </c>
      <c r="C39" s="36">
        <v>20</v>
      </c>
      <c r="D39" s="35">
        <v>88</v>
      </c>
      <c r="E39" s="38">
        <v>2.5</v>
      </c>
      <c r="F39" s="33">
        <v>30</v>
      </c>
      <c r="G39" s="33">
        <v>55</v>
      </c>
      <c r="H39" s="60">
        <v>100</v>
      </c>
      <c r="I39" s="37">
        <v>1500</v>
      </c>
    </row>
    <row r="40" spans="2:9" x14ac:dyDescent="0.35">
      <c r="B40" s="34" t="s">
        <v>67</v>
      </c>
      <c r="C40" s="36">
        <v>24</v>
      </c>
      <c r="D40" s="35">
        <v>86</v>
      </c>
      <c r="E40" s="38">
        <v>5</v>
      </c>
      <c r="F40" s="33">
        <v>30</v>
      </c>
      <c r="G40" s="33">
        <v>100</v>
      </c>
      <c r="H40" s="60">
        <v>100</v>
      </c>
      <c r="I40" s="37">
        <v>1500</v>
      </c>
    </row>
    <row r="41" spans="2:9" x14ac:dyDescent="0.35">
      <c r="B41" s="34" t="s">
        <v>66</v>
      </c>
      <c r="C41" s="36">
        <v>24</v>
      </c>
      <c r="D41" s="35">
        <v>88</v>
      </c>
      <c r="E41" s="38">
        <v>3</v>
      </c>
      <c r="F41" s="33">
        <v>40</v>
      </c>
      <c r="G41" s="33">
        <v>55</v>
      </c>
      <c r="H41" s="60">
        <v>100</v>
      </c>
      <c r="I41" s="37">
        <v>1500</v>
      </c>
    </row>
    <row r="42" spans="2:9" x14ac:dyDescent="0.35">
      <c r="B42" s="34" t="s">
        <v>68</v>
      </c>
      <c r="C42" s="36">
        <v>32</v>
      </c>
      <c r="D42" s="35">
        <v>88</v>
      </c>
      <c r="E42" s="38">
        <v>4</v>
      </c>
      <c r="F42" s="33">
        <v>48</v>
      </c>
      <c r="G42" s="33">
        <v>55</v>
      </c>
      <c r="H42" s="60">
        <v>100</v>
      </c>
      <c r="I42" s="37">
        <v>1500</v>
      </c>
    </row>
    <row r="43" spans="2:9" x14ac:dyDescent="0.35">
      <c r="B43" s="34" t="s">
        <v>69</v>
      </c>
      <c r="C43" s="36">
        <v>40</v>
      </c>
      <c r="D43" s="35">
        <v>60</v>
      </c>
      <c r="E43" s="38">
        <v>5</v>
      </c>
      <c r="F43" s="33">
        <v>55</v>
      </c>
      <c r="G43" s="33">
        <v>50</v>
      </c>
      <c r="H43" s="60">
        <v>100</v>
      </c>
      <c r="I43" s="37">
        <v>1500</v>
      </c>
    </row>
  </sheetData>
  <sortState ref="B4:H12">
    <sortCondition ref="B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workbookViewId="0">
      <selection activeCell="H33" sqref="H33"/>
    </sheetView>
  </sheetViews>
  <sheetFormatPr defaultRowHeight="15" x14ac:dyDescent="0.25"/>
  <cols>
    <col min="2" max="2" width="10.5703125" customWidth="1"/>
    <col min="12" max="15" width="9.140625" style="62"/>
  </cols>
  <sheetData>
    <row r="2" spans="2:11" x14ac:dyDescent="0.25">
      <c r="B2" s="31" t="s">
        <v>7</v>
      </c>
      <c r="C2" s="31" t="s">
        <v>8</v>
      </c>
      <c r="D2" s="31" t="s">
        <v>12</v>
      </c>
      <c r="E2" s="31" t="s">
        <v>16</v>
      </c>
      <c r="F2" s="31" t="s">
        <v>9</v>
      </c>
      <c r="G2" s="31" t="s">
        <v>10</v>
      </c>
      <c r="H2" s="31" t="s">
        <v>11</v>
      </c>
    </row>
    <row r="3" spans="2:11" x14ac:dyDescent="0.25">
      <c r="B3" s="32"/>
      <c r="C3" s="32"/>
      <c r="D3" s="32"/>
      <c r="E3" s="32"/>
      <c r="F3" s="32"/>
      <c r="G3" s="32"/>
      <c r="H3" s="32"/>
    </row>
    <row r="4" spans="2:11" ht="18.75" x14ac:dyDescent="0.3">
      <c r="B4" s="34" t="s">
        <v>26</v>
      </c>
      <c r="C4" s="36">
        <v>6</v>
      </c>
      <c r="D4" s="35">
        <v>90</v>
      </c>
      <c r="E4" s="38">
        <v>1</v>
      </c>
      <c r="F4" s="33">
        <v>12</v>
      </c>
      <c r="G4" s="33">
        <v>50</v>
      </c>
      <c r="H4" s="37">
        <v>1000</v>
      </c>
    </row>
    <row r="5" spans="2:11" ht="18.75" x14ac:dyDescent="0.3">
      <c r="B5" s="34" t="s">
        <v>27</v>
      </c>
      <c r="C5" s="36">
        <v>8</v>
      </c>
      <c r="D5" s="35">
        <v>90</v>
      </c>
      <c r="E5" s="38">
        <v>1</v>
      </c>
      <c r="F5" s="33">
        <v>14</v>
      </c>
      <c r="G5" s="33">
        <v>50</v>
      </c>
      <c r="H5" s="37">
        <v>2500</v>
      </c>
      <c r="K5" s="32"/>
    </row>
    <row r="6" spans="2:11" ht="18.75" x14ac:dyDescent="0.3">
      <c r="B6" s="34" t="s">
        <v>28</v>
      </c>
      <c r="C6" s="36">
        <v>10</v>
      </c>
      <c r="D6" s="35">
        <v>90</v>
      </c>
      <c r="E6" s="38">
        <v>1</v>
      </c>
      <c r="F6" s="33">
        <v>17</v>
      </c>
      <c r="G6" s="33">
        <v>50</v>
      </c>
      <c r="H6" s="37">
        <v>2500</v>
      </c>
      <c r="K6" s="32"/>
    </row>
    <row r="7" spans="2:11" ht="18.75" x14ac:dyDescent="0.3">
      <c r="B7" s="34" t="s">
        <v>29</v>
      </c>
      <c r="C7" s="36">
        <v>12</v>
      </c>
      <c r="D7" s="35">
        <v>90</v>
      </c>
      <c r="E7" s="38">
        <v>1.5</v>
      </c>
      <c r="F7" s="33">
        <v>20</v>
      </c>
      <c r="G7" s="33">
        <v>50</v>
      </c>
      <c r="H7" s="37">
        <v>2500</v>
      </c>
      <c r="K7" s="32"/>
    </row>
    <row r="8" spans="2:11" ht="18.75" x14ac:dyDescent="0.3">
      <c r="B8" s="34" t="s">
        <v>30</v>
      </c>
      <c r="C8" s="36">
        <v>16</v>
      </c>
      <c r="D8" s="35">
        <v>90</v>
      </c>
      <c r="E8" s="38">
        <v>1.5</v>
      </c>
      <c r="F8" s="33">
        <v>24</v>
      </c>
      <c r="G8" s="33">
        <v>50</v>
      </c>
      <c r="H8" s="37">
        <v>2500</v>
      </c>
      <c r="K8" s="32"/>
    </row>
    <row r="9" spans="2:11" ht="18.75" x14ac:dyDescent="0.3">
      <c r="B9" s="34" t="s">
        <v>31</v>
      </c>
      <c r="C9" s="36">
        <v>20</v>
      </c>
      <c r="D9" s="35">
        <v>90</v>
      </c>
      <c r="E9" s="38">
        <v>2</v>
      </c>
      <c r="F9" s="33">
        <v>30</v>
      </c>
      <c r="G9" s="33">
        <v>50</v>
      </c>
      <c r="H9" s="37">
        <v>2500</v>
      </c>
      <c r="K9" s="32"/>
    </row>
    <row r="10" spans="2:11" ht="18.75" x14ac:dyDescent="0.3">
      <c r="B10" s="34" t="s">
        <v>32</v>
      </c>
      <c r="C10" s="36">
        <v>25</v>
      </c>
      <c r="D10" s="35">
        <v>88</v>
      </c>
      <c r="E10" s="38">
        <v>2</v>
      </c>
      <c r="F10" s="33">
        <v>34</v>
      </c>
      <c r="G10" s="33">
        <v>50</v>
      </c>
      <c r="H10" s="37">
        <v>2500</v>
      </c>
      <c r="K10" s="32"/>
    </row>
    <row r="11" spans="2:11" ht="18.75" x14ac:dyDescent="0.3">
      <c r="B11" s="34" t="s">
        <v>33</v>
      </c>
      <c r="C11" s="36">
        <v>32</v>
      </c>
      <c r="D11" s="35">
        <v>85</v>
      </c>
      <c r="E11" s="38">
        <v>3</v>
      </c>
      <c r="F11" s="33">
        <v>46</v>
      </c>
      <c r="G11" s="33">
        <v>50</v>
      </c>
      <c r="H11" s="37">
        <v>2500</v>
      </c>
      <c r="K11" s="32"/>
    </row>
    <row r="12" spans="2:11" ht="18.75" x14ac:dyDescent="0.3">
      <c r="B12" s="34" t="s">
        <v>34</v>
      </c>
      <c r="C12" s="36">
        <v>40</v>
      </c>
      <c r="D12" s="35">
        <v>85</v>
      </c>
      <c r="E12" s="38">
        <v>3</v>
      </c>
      <c r="F12" s="33">
        <v>50</v>
      </c>
      <c r="G12" s="33">
        <v>50</v>
      </c>
      <c r="H12" s="37">
        <v>2500</v>
      </c>
      <c r="K12" s="32"/>
    </row>
    <row r="13" spans="2:11" ht="18.75" x14ac:dyDescent="0.3">
      <c r="B13" s="34" t="s">
        <v>35</v>
      </c>
      <c r="C13" s="36">
        <v>50</v>
      </c>
      <c r="D13" s="35">
        <v>85</v>
      </c>
      <c r="E13" s="38">
        <v>3</v>
      </c>
      <c r="F13" s="33">
        <v>60</v>
      </c>
      <c r="G13" s="33">
        <v>50</v>
      </c>
      <c r="H13" s="37">
        <v>2500</v>
      </c>
      <c r="K13" s="32"/>
    </row>
    <row r="14" spans="2:11" ht="18.75" x14ac:dyDescent="0.3">
      <c r="B14" s="34" t="s">
        <v>36</v>
      </c>
      <c r="C14" s="36">
        <v>80</v>
      </c>
      <c r="D14" s="35">
        <v>85</v>
      </c>
      <c r="E14" s="38">
        <v>3</v>
      </c>
      <c r="F14" s="33">
        <v>100</v>
      </c>
      <c r="G14" s="33">
        <v>80</v>
      </c>
      <c r="H14" s="37">
        <v>2500</v>
      </c>
    </row>
    <row r="15" spans="2:11" ht="18.75" x14ac:dyDescent="0.3">
      <c r="B15" s="34" t="s">
        <v>37</v>
      </c>
      <c r="C15" s="36">
        <v>6</v>
      </c>
      <c r="D15" s="35">
        <v>30</v>
      </c>
      <c r="E15" s="38">
        <v>1</v>
      </c>
      <c r="F15" s="33">
        <v>12</v>
      </c>
      <c r="G15" s="33">
        <v>50</v>
      </c>
      <c r="H15" s="37">
        <v>1000</v>
      </c>
    </row>
    <row r="16" spans="2:11" ht="18.75" x14ac:dyDescent="0.3">
      <c r="B16" s="34" t="s">
        <v>38</v>
      </c>
      <c r="C16" s="36">
        <v>8</v>
      </c>
      <c r="D16" s="35">
        <v>30</v>
      </c>
      <c r="E16" s="38">
        <v>1</v>
      </c>
      <c r="F16" s="33">
        <v>14</v>
      </c>
      <c r="G16" s="33">
        <v>50</v>
      </c>
      <c r="H16" s="37">
        <v>1000</v>
      </c>
    </row>
    <row r="17" spans="2:8" ht="18.75" x14ac:dyDescent="0.3">
      <c r="B17" s="34" t="s">
        <v>39</v>
      </c>
      <c r="C17" s="36">
        <v>10</v>
      </c>
      <c r="D17" s="35">
        <v>30</v>
      </c>
      <c r="E17" s="38">
        <v>1</v>
      </c>
      <c r="F17" s="33">
        <v>17</v>
      </c>
      <c r="G17" s="33">
        <v>50</v>
      </c>
      <c r="H17" s="37">
        <v>1000</v>
      </c>
    </row>
    <row r="18" spans="2:8" ht="18.75" x14ac:dyDescent="0.3">
      <c r="B18" s="34" t="s">
        <v>40</v>
      </c>
      <c r="C18" s="36">
        <v>12</v>
      </c>
      <c r="D18" s="35">
        <v>30</v>
      </c>
      <c r="E18" s="38">
        <v>1</v>
      </c>
      <c r="F18" s="33">
        <v>20</v>
      </c>
      <c r="G18" s="33">
        <v>50</v>
      </c>
      <c r="H18" s="37">
        <v>1000</v>
      </c>
    </row>
    <row r="19" spans="2:8" ht="18.75" x14ac:dyDescent="0.3">
      <c r="B19" s="34" t="s">
        <v>41</v>
      </c>
      <c r="C19" s="36">
        <v>16</v>
      </c>
      <c r="D19" s="35">
        <v>30</v>
      </c>
      <c r="E19" s="38">
        <v>1</v>
      </c>
      <c r="F19" s="33">
        <v>24</v>
      </c>
      <c r="G19" s="33">
        <v>50</v>
      </c>
      <c r="H19" s="37">
        <v>1000</v>
      </c>
    </row>
    <row r="20" spans="2:8" ht="18.75" x14ac:dyDescent="0.3">
      <c r="B20" s="34" t="s">
        <v>42</v>
      </c>
      <c r="C20" s="36">
        <v>24</v>
      </c>
      <c r="D20" s="35">
        <v>30</v>
      </c>
      <c r="E20" s="38">
        <v>2</v>
      </c>
      <c r="F20" s="33">
        <v>44</v>
      </c>
      <c r="G20" s="33">
        <v>50</v>
      </c>
      <c r="H20" s="37">
        <v>1000</v>
      </c>
    </row>
    <row r="21" spans="2:8" ht="18.75" x14ac:dyDescent="0.3">
      <c r="B21" s="34" t="s">
        <v>43</v>
      </c>
      <c r="C21" s="36">
        <v>38</v>
      </c>
      <c r="D21" s="35">
        <v>30</v>
      </c>
      <c r="E21" s="38">
        <v>3</v>
      </c>
      <c r="F21" s="33">
        <v>60</v>
      </c>
      <c r="G21" s="33">
        <v>80</v>
      </c>
      <c r="H21" s="37">
        <v>1000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H33" sqref="H33"/>
    </sheetView>
  </sheetViews>
  <sheetFormatPr defaultRowHeight="15" x14ac:dyDescent="0.25"/>
  <sheetData>
    <row r="2" spans="2:8" x14ac:dyDescent="0.25">
      <c r="B2" s="31" t="s">
        <v>7</v>
      </c>
      <c r="C2" s="31" t="s">
        <v>8</v>
      </c>
      <c r="D2" s="31" t="s">
        <v>12</v>
      </c>
      <c r="E2" s="31" t="s">
        <v>16</v>
      </c>
      <c r="F2" s="31" t="s">
        <v>9</v>
      </c>
      <c r="G2" s="31" t="s">
        <v>10</v>
      </c>
      <c r="H2" s="31" t="s">
        <v>11</v>
      </c>
    </row>
    <row r="3" spans="2:8" x14ac:dyDescent="0.25">
      <c r="B3" s="32"/>
      <c r="C3" s="32"/>
      <c r="D3" s="32"/>
      <c r="E3" s="32"/>
      <c r="F3" s="32"/>
      <c r="G3" s="32"/>
      <c r="H3" s="32"/>
    </row>
    <row r="4" spans="2:8" ht="18.75" x14ac:dyDescent="0.3">
      <c r="B4" s="34" t="s">
        <v>59</v>
      </c>
      <c r="C4" s="36">
        <v>6</v>
      </c>
      <c r="D4" s="35">
        <v>86</v>
      </c>
      <c r="E4" s="38">
        <v>2</v>
      </c>
      <c r="F4" s="33">
        <v>16</v>
      </c>
      <c r="G4" s="33">
        <v>100</v>
      </c>
      <c r="H4" s="37">
        <v>1500</v>
      </c>
    </row>
    <row r="5" spans="2:8" ht="18.75" x14ac:dyDescent="0.3">
      <c r="B5" s="34" t="s">
        <v>27</v>
      </c>
      <c r="C5" s="36">
        <v>8</v>
      </c>
      <c r="D5" s="35">
        <v>90</v>
      </c>
      <c r="E5" s="38">
        <v>2.5</v>
      </c>
      <c r="F5" s="33">
        <v>16</v>
      </c>
      <c r="G5" s="33">
        <v>100</v>
      </c>
      <c r="H5" s="37">
        <v>1500</v>
      </c>
    </row>
    <row r="6" spans="2:8" ht="18.75" x14ac:dyDescent="0.3">
      <c r="B6" s="34" t="s">
        <v>39</v>
      </c>
      <c r="C6" s="36">
        <v>10</v>
      </c>
      <c r="D6" s="35">
        <v>30</v>
      </c>
      <c r="E6" s="38">
        <v>1</v>
      </c>
      <c r="F6" s="33">
        <v>20</v>
      </c>
      <c r="G6" s="33">
        <v>55</v>
      </c>
      <c r="H6" s="37">
        <v>1500</v>
      </c>
    </row>
    <row r="7" spans="2:8" s="32" customFormat="1" ht="18.75" x14ac:dyDescent="0.3">
      <c r="B7" s="34" t="s">
        <v>60</v>
      </c>
      <c r="C7" s="36">
        <v>10</v>
      </c>
      <c r="D7" s="35">
        <v>30</v>
      </c>
      <c r="E7" s="38">
        <v>1</v>
      </c>
      <c r="F7" s="33">
        <v>20</v>
      </c>
      <c r="G7" s="33">
        <v>55</v>
      </c>
      <c r="H7" s="37">
        <v>1500</v>
      </c>
    </row>
    <row r="8" spans="2:8" ht="18.75" x14ac:dyDescent="0.3">
      <c r="B8" s="34" t="s">
        <v>61</v>
      </c>
      <c r="C8" s="36">
        <v>12</v>
      </c>
      <c r="D8" s="35">
        <v>86</v>
      </c>
      <c r="E8" s="38">
        <v>3</v>
      </c>
      <c r="F8" s="33">
        <v>20</v>
      </c>
      <c r="G8" s="33">
        <v>100</v>
      </c>
      <c r="H8" s="37">
        <v>1500</v>
      </c>
    </row>
    <row r="9" spans="2:8" s="32" customFormat="1" ht="18.75" x14ac:dyDescent="0.3">
      <c r="B9" s="34" t="s">
        <v>62</v>
      </c>
      <c r="C9" s="36">
        <v>12</v>
      </c>
      <c r="D9" s="35">
        <v>88</v>
      </c>
      <c r="E9" s="38">
        <v>1.5</v>
      </c>
      <c r="F9" s="33">
        <v>25</v>
      </c>
      <c r="G9" s="33">
        <v>55</v>
      </c>
      <c r="H9" s="37">
        <v>1500</v>
      </c>
    </row>
    <row r="10" spans="2:8" s="32" customFormat="1" ht="18.75" x14ac:dyDescent="0.3">
      <c r="B10" s="34" t="s">
        <v>63</v>
      </c>
      <c r="C10" s="36">
        <v>16</v>
      </c>
      <c r="D10" s="35">
        <v>90</v>
      </c>
      <c r="E10" s="38">
        <v>3.5</v>
      </c>
      <c r="F10" s="33">
        <v>25</v>
      </c>
      <c r="G10" s="33">
        <v>100</v>
      </c>
      <c r="H10" s="37">
        <v>1500</v>
      </c>
    </row>
    <row r="11" spans="2:8" ht="18.75" x14ac:dyDescent="0.3">
      <c r="B11" s="34" t="s">
        <v>64</v>
      </c>
      <c r="C11" s="36">
        <v>16</v>
      </c>
      <c r="D11" s="35">
        <v>90</v>
      </c>
      <c r="E11" s="38">
        <v>2</v>
      </c>
      <c r="F11" s="33">
        <v>30</v>
      </c>
      <c r="G11" s="33">
        <v>55</v>
      </c>
      <c r="H11" s="37">
        <v>1500</v>
      </c>
    </row>
    <row r="12" spans="2:8" ht="18.75" x14ac:dyDescent="0.3">
      <c r="B12" s="34" t="s">
        <v>65</v>
      </c>
      <c r="C12" s="36">
        <v>20</v>
      </c>
      <c r="D12" s="35">
        <v>88</v>
      </c>
      <c r="E12" s="38">
        <v>2.5</v>
      </c>
      <c r="F12" s="33">
        <v>30</v>
      </c>
      <c r="G12" s="33">
        <v>55</v>
      </c>
      <c r="H12" s="37">
        <v>1500</v>
      </c>
    </row>
    <row r="13" spans="2:8" s="32" customFormat="1" ht="18.75" x14ac:dyDescent="0.3">
      <c r="B13" s="34" t="s">
        <v>67</v>
      </c>
      <c r="C13" s="36">
        <v>24</v>
      </c>
      <c r="D13" s="35">
        <v>86</v>
      </c>
      <c r="E13" s="38">
        <v>5</v>
      </c>
      <c r="F13" s="33">
        <v>30</v>
      </c>
      <c r="G13" s="33">
        <v>100</v>
      </c>
      <c r="H13" s="37">
        <v>1500</v>
      </c>
    </row>
    <row r="14" spans="2:8" ht="18.75" x14ac:dyDescent="0.3">
      <c r="B14" s="34" t="s">
        <v>66</v>
      </c>
      <c r="C14" s="36">
        <v>24</v>
      </c>
      <c r="D14" s="35">
        <v>88</v>
      </c>
      <c r="E14" s="38">
        <v>3</v>
      </c>
      <c r="F14" s="33">
        <v>40</v>
      </c>
      <c r="G14" s="33">
        <v>55</v>
      </c>
      <c r="H14" s="37">
        <v>1500</v>
      </c>
    </row>
    <row r="15" spans="2:8" ht="18.75" x14ac:dyDescent="0.3">
      <c r="B15" s="34" t="s">
        <v>68</v>
      </c>
      <c r="C15" s="36">
        <v>32</v>
      </c>
      <c r="D15" s="35">
        <v>88</v>
      </c>
      <c r="E15" s="38">
        <v>4</v>
      </c>
      <c r="F15" s="33">
        <v>48</v>
      </c>
      <c r="G15" s="33">
        <v>55</v>
      </c>
      <c r="H15" s="37">
        <v>1500</v>
      </c>
    </row>
    <row r="16" spans="2:8" ht="18.75" x14ac:dyDescent="0.3">
      <c r="B16" s="34" t="s">
        <v>69</v>
      </c>
      <c r="C16" s="36">
        <v>40</v>
      </c>
      <c r="D16" s="35">
        <v>60</v>
      </c>
      <c r="E16" s="38">
        <v>5</v>
      </c>
      <c r="F16" s="33">
        <v>55</v>
      </c>
      <c r="G16" s="33">
        <v>50</v>
      </c>
      <c r="H16" s="37">
        <v>1500</v>
      </c>
    </row>
    <row r="17" spans="2:8" ht="18.75" x14ac:dyDescent="0.3">
      <c r="B17" s="34"/>
      <c r="C17" s="36"/>
      <c r="D17" s="35"/>
      <c r="E17" s="38"/>
      <c r="F17" s="33"/>
      <c r="G17" s="33"/>
      <c r="H17" s="37"/>
    </row>
    <row r="18" spans="2:8" ht="18.75" x14ac:dyDescent="0.3">
      <c r="B18" s="34"/>
      <c r="C18" s="36"/>
      <c r="D18" s="35"/>
      <c r="E18" s="38"/>
      <c r="F18" s="33"/>
      <c r="G18" s="33"/>
      <c r="H18" s="37"/>
    </row>
    <row r="19" spans="2:8" ht="18.75" x14ac:dyDescent="0.3">
      <c r="B19" s="34"/>
      <c r="C19" s="36"/>
      <c r="D19" s="35"/>
      <c r="E19" s="38"/>
      <c r="F19" s="33"/>
      <c r="G19" s="33"/>
      <c r="H19" s="37"/>
    </row>
    <row r="20" spans="2:8" ht="18.75" x14ac:dyDescent="0.3">
      <c r="B20" s="34"/>
      <c r="C20" s="36"/>
      <c r="D20" s="35"/>
      <c r="E20" s="38"/>
      <c r="F20" s="33"/>
      <c r="G20" s="33"/>
      <c r="H20" s="37"/>
    </row>
    <row r="21" spans="2:8" ht="18.75" x14ac:dyDescent="0.3">
      <c r="B21" s="34"/>
      <c r="C21" s="36"/>
      <c r="D21" s="35"/>
      <c r="E21" s="38"/>
      <c r="F21" s="33"/>
      <c r="G21" s="33"/>
      <c r="H21" s="37"/>
    </row>
    <row r="22" spans="2:8" ht="18.75" x14ac:dyDescent="0.3">
      <c r="B22" s="34"/>
      <c r="C22" s="36"/>
      <c r="D22" s="35"/>
      <c r="E22" s="38"/>
      <c r="F22" s="33"/>
      <c r="G22" s="33"/>
      <c r="H22" s="37"/>
    </row>
    <row r="23" spans="2:8" ht="18.75" x14ac:dyDescent="0.3">
      <c r="B23" s="34"/>
      <c r="C23" s="36"/>
      <c r="D23" s="35"/>
      <c r="E23" s="38"/>
      <c r="F23" s="33"/>
      <c r="G23" s="33"/>
      <c r="H23" s="37"/>
    </row>
    <row r="24" spans="2:8" ht="18.75" x14ac:dyDescent="0.3">
      <c r="B24" s="34"/>
      <c r="C24" s="36"/>
      <c r="D24" s="35"/>
      <c r="E24" s="38"/>
      <c r="F24" s="33"/>
      <c r="G24" s="33"/>
      <c r="H24" s="37"/>
    </row>
    <row r="25" spans="2:8" ht="18.75" x14ac:dyDescent="0.3">
      <c r="B25" s="34"/>
      <c r="C25" s="36"/>
      <c r="D25" s="35"/>
      <c r="E25" s="38"/>
      <c r="F25" s="33"/>
      <c r="G25" s="33"/>
      <c r="H2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6</vt:i4>
      </vt:variant>
    </vt:vector>
  </HeadingPairs>
  <TitlesOfParts>
    <vt:vector size="10" baseType="lpstr">
      <vt:lpstr>Beregning af Presskraft</vt:lpstr>
      <vt:lpstr>Tool Robot</vt:lpstr>
      <vt:lpstr>Tool-Manuel buk</vt:lpstr>
      <vt:lpstr>Expert-80</vt:lpstr>
      <vt:lpstr>AMADA</vt:lpstr>
      <vt:lpstr>Expert_80</vt:lpstr>
      <vt:lpstr>jobcenter</vt:lpstr>
      <vt:lpstr>ROBOT</vt:lpstr>
      <vt:lpstr>Tykkelse</vt:lpstr>
      <vt:lpstr>'Beregning af Presskraft'!Udskriftsområde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jjh-asus</dc:creator>
  <cp:lastModifiedBy>jjh-asus</cp:lastModifiedBy>
  <cp:lastPrinted>2016-11-20T10:08:55Z</cp:lastPrinted>
  <dcterms:created xsi:type="dcterms:W3CDTF">2016-11-19T15:02:15Z</dcterms:created>
  <dcterms:modified xsi:type="dcterms:W3CDTF">2018-08-26T18:07:10Z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Tykkelse">
    <vt:lpwstr/>
  </property>
</Properties>
</file>